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1" sheetId="1" r:id="rId1"/>
    <sheet name="1.1 -1.2" sheetId="8" r:id="rId2"/>
    <sheet name="1.3" sheetId="2" r:id="rId3"/>
    <sheet name="1.4" sheetId="3" r:id="rId4"/>
  </sheets>
  <definedNames>
    <definedName name="_xlnm.Print_Area" localSheetId="0">'1'!$A$1:$D$23</definedName>
    <definedName name="_xlnm.Print_Area" localSheetId="1">'1.1 -1.2'!$A$1:$D$21</definedName>
    <definedName name="_xlnm.Print_Area" localSheetId="2">'1.3'!$A$1:$D$22</definedName>
    <definedName name="_xlnm.Print_Area" localSheetId="3">'1.4'!$A$1:$D$18</definedName>
  </definedNames>
  <calcPr calcId="162913"/>
</workbook>
</file>

<file path=xl/calcChain.xml><?xml version="1.0" encoding="utf-8"?>
<calcChain xmlns="http://schemas.openxmlformats.org/spreadsheetml/2006/main">
  <c r="D351" i="3" l="1"/>
  <c r="C350" i="3"/>
  <c r="B261" i="3"/>
  <c r="B244" i="3"/>
  <c r="B221" i="3"/>
  <c r="B203" i="3"/>
  <c r="B183" i="3"/>
  <c r="B163" i="3"/>
  <c r="B141" i="3"/>
  <c r="B125" i="3"/>
  <c r="B99" i="3"/>
  <c r="B80" i="3"/>
  <c r="D14" i="3"/>
  <c r="C14" i="3"/>
  <c r="D9" i="3"/>
  <c r="D8" i="3" s="1"/>
  <c r="C9" i="3"/>
  <c r="C8" i="3"/>
  <c r="D22" i="2"/>
  <c r="C22" i="2"/>
  <c r="D21" i="2"/>
  <c r="C21" i="2"/>
  <c r="C20" i="2"/>
  <c r="C19" i="2"/>
  <c r="D5" i="2"/>
  <c r="D19" i="2" s="1"/>
  <c r="D18" i="8"/>
  <c r="D21" i="8" s="1"/>
  <c r="C18" i="8"/>
  <c r="C21" i="8" s="1"/>
  <c r="D9" i="8"/>
  <c r="C9" i="8"/>
  <c r="C22" i="1"/>
  <c r="D21" i="1"/>
  <c r="C21" i="1"/>
  <c r="D20" i="1"/>
  <c r="C20" i="1"/>
  <c r="D19" i="1"/>
  <c r="C19" i="1"/>
  <c r="D18" i="1"/>
  <c r="D17" i="1" s="1"/>
  <c r="C18" i="1"/>
  <c r="C17" i="1" s="1"/>
  <c r="D16" i="1"/>
  <c r="C16" i="1"/>
  <c r="D15" i="1"/>
  <c r="D14" i="1"/>
  <c r="D13" i="1" s="1"/>
  <c r="C14" i="1"/>
  <c r="D12" i="1"/>
  <c r="C12" i="1"/>
  <c r="D11" i="1"/>
  <c r="C11" i="1"/>
  <c r="D10" i="1"/>
  <c r="C10" i="1"/>
  <c r="D23" i="1" l="1"/>
  <c r="D20" i="2"/>
  <c r="C15" i="1"/>
  <c r="C13" i="1" s="1"/>
  <c r="C23" i="1" s="1"/>
</calcChain>
</file>

<file path=xl/sharedStrings.xml><?xml version="1.0" encoding="utf-8"?>
<sst xmlns="http://schemas.openxmlformats.org/spreadsheetml/2006/main" count="123" uniqueCount="94">
  <si>
    <t>№ по ред</t>
  </si>
  <si>
    <t>Средства по</t>
  </si>
  <si>
    <t>Дейност</t>
  </si>
  <si>
    <t>План-сметка</t>
  </si>
  <si>
    <t>1.</t>
  </si>
  <si>
    <t>1.1.</t>
  </si>
  <si>
    <t>1.2.</t>
  </si>
  <si>
    <t>2.</t>
  </si>
  <si>
    <t>2.1.</t>
  </si>
  <si>
    <t>2.2.</t>
  </si>
  <si>
    <t>2.3.</t>
  </si>
  <si>
    <t>3.</t>
  </si>
  <si>
    <t xml:space="preserve">Поддържане чистотата на териториите за обществено ползване </t>
  </si>
  <si>
    <t>3.1.</t>
  </si>
  <si>
    <t>Лятно почистване</t>
  </si>
  <si>
    <t>3.2.</t>
  </si>
  <si>
    <t>Зимно улично почистване</t>
  </si>
  <si>
    <t>3.3.</t>
  </si>
  <si>
    <t>Зимно и лятно реп.пътища, общ.пътища, парк "Витоша"</t>
  </si>
  <si>
    <t>4.</t>
  </si>
  <si>
    <t>Други</t>
  </si>
  <si>
    <t>4.1.</t>
  </si>
  <si>
    <t>Издръжка на Столичен инспекторат</t>
  </si>
  <si>
    <t>5.</t>
  </si>
  <si>
    <t>Общо</t>
  </si>
  <si>
    <t>№</t>
  </si>
  <si>
    <t>по</t>
  </si>
  <si>
    <t>ред</t>
  </si>
  <si>
    <t>ДЕЙНОСТ</t>
  </si>
  <si>
    <t>Битово сметоизвозване. Събиране и транспортиране на БО от точки за събиране   /обществени сгради, търговски обекти, жилищни сгради, фамилни къщи и вилни зони/ - съдове 110 л;1 100 - 1 200 л;  4; 5.5 и    8 м3 контейнери.</t>
  </si>
  <si>
    <t>Зимно  почистване</t>
  </si>
  <si>
    <t>Зимно поддържане и почистване на пътищата в парк „Витоша”</t>
  </si>
  <si>
    <t xml:space="preserve">Зимно почистване на общинските пътища на територията на СО </t>
  </si>
  <si>
    <t>ВСИЧКО РАЗХОДИ 01.01.2010-31.12.2010 г.</t>
  </si>
  <si>
    <t>ИЗПЛАТЕНИ СРЕДСТВА ДО 30.09.2010 год.</t>
  </si>
  <si>
    <t>Лятно почистване:</t>
  </si>
  <si>
    <t>Лятно улично почистване</t>
  </si>
  <si>
    <t>Дейност/ Обект</t>
  </si>
  <si>
    <t xml:space="preserve">I. Проучване и проектиране 
</t>
  </si>
  <si>
    <t xml:space="preserve">II. Изграждане
</t>
  </si>
  <si>
    <t>Oбщо по I, II, III:</t>
  </si>
  <si>
    <t>В това число: За проектиране</t>
  </si>
  <si>
    <t>За изграждане:</t>
  </si>
  <si>
    <t>Събиране и транспортиране на битови отпадъци  до депа и други съоръжения за третиране</t>
  </si>
  <si>
    <t>Третиране на битови отпадъци</t>
  </si>
  <si>
    <t>Почистване на уличните платна, площадите, алеите, парковете и др. територии за обществено ползване</t>
  </si>
  <si>
    <t>2</t>
  </si>
  <si>
    <t xml:space="preserve">Обобщена информация  за изпълнение на дейностите  в План-сметката </t>
  </si>
  <si>
    <t>1.1</t>
  </si>
  <si>
    <t>1.2</t>
  </si>
  <si>
    <t>1.3</t>
  </si>
  <si>
    <t>1.4</t>
  </si>
  <si>
    <t>2.1</t>
  </si>
  <si>
    <t>2.2</t>
  </si>
  <si>
    <t>2.3</t>
  </si>
  <si>
    <t>2.4</t>
  </si>
  <si>
    <t>Събиране и транспортиране  на едрогабаритни отпадъци (ЕГО) от домакинствата от общия поток битови отпадъци</t>
  </si>
  <si>
    <t xml:space="preserve">ОБЩО </t>
  </si>
  <si>
    <t>Обезвреждане на битови отпадъци в т.ч. отчисления по Закона за управление на отпадъците</t>
  </si>
  <si>
    <t>Депониране, в т.ч. мониторинг и следексплоатационни разходи</t>
  </si>
  <si>
    <t>Отчисления по ЗУО</t>
  </si>
  <si>
    <t xml:space="preserve">Зимно поддържане и почистване на републиканските пътища в границите на гр.София; </t>
  </si>
  <si>
    <t>Проучване, проектиране, изграждане, поддържане, експлоатация, закриване и мониторинг на депата за битови отпадъци или други инсталации или съоръжения за обезвреждане, рециклиране и оползотворяване на битови отпадъци, вкл. отчисленията по чл.60 и 64 от ЗУО</t>
  </si>
  <si>
    <t xml:space="preserve">Проучване, изграждане, закриване на депата за битови отпадъци </t>
  </si>
  <si>
    <t>III. Закриване на депата за битови отпадъци</t>
  </si>
  <si>
    <t>За закриване:</t>
  </si>
  <si>
    <t>Депониране, в т.ч. мониторинг и отчисления по ЗУО</t>
  </si>
  <si>
    <t>Почистване на алеи, тротоари и др. места; почистване на отводнителни шахти; почистване на графити и нерегламентирана реклама.</t>
  </si>
  <si>
    <t>Биологично и битово почистване на обекти от зелената система на Столична община</t>
  </si>
  <si>
    <t xml:space="preserve">Биологично и битово почистване на междублокови пространства, районни  градинки и зелени площи </t>
  </si>
  <si>
    <t xml:space="preserve">Закриване и завършване рекултивацията на депо за битови отпадъци в кв."Суходол"
</t>
  </si>
  <si>
    <r>
      <t>Събиране и транспортиране на битови и биоотпадъци от точки за събиране   /обществени сгради, търговски обекти, жилищни сгради, фамилни къщи и вилни зони/ - съдове 110 л; 1 100 - 1 200 л;  4; 5.5 и  8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контейнери  </t>
    </r>
  </si>
  <si>
    <t xml:space="preserve">Събиране и транспортиране на битови отпадъци  и биоотпадъци </t>
  </si>
  <si>
    <r>
      <t xml:space="preserve">Програма от мероприятия за подобряване на техническата и инженерната инфраструктура и качеството на живот в район "Кремиковци"- кв. "Враждебна" и район "Сердика" </t>
    </r>
    <r>
      <rPr>
        <b/>
        <i/>
        <u/>
        <sz val="12"/>
        <color indexed="56"/>
        <rFont val="Times New Roman"/>
        <family val="1"/>
        <charset val="204"/>
      </rPr>
      <t/>
    </r>
  </si>
  <si>
    <t>Инженеринг /проектиране и строителство/ за "Оптимизация на ПОСВ "Садината" към ОП "Столично предприятие за третиране на отпадъци"</t>
  </si>
  <si>
    <t>2022 г. 
лв.</t>
  </si>
  <si>
    <t xml:space="preserve">Средства по план-сметката за 2022 г.
лв. </t>
  </si>
  <si>
    <t>Средства по план-сметката за 2022 г.</t>
  </si>
  <si>
    <t>Изграждане на фотоволтаична система за собствени нужди (СПТО)</t>
  </si>
  <si>
    <t>Изграждане на площадка за третиране на строителни отпадъци</t>
  </si>
  <si>
    <t>Изграждане на площадка за третиране на едрогабаритни отпадъци (ЕГО)</t>
  </si>
  <si>
    <t>Надграждане и рекултивация на депо - Д.Богров, в т. ч.  строителен надзори инвеститорски контрол на проекта</t>
  </si>
  <si>
    <t>Ремонт на кабеловодещи вериги на кран 1 и кран 2 в сграда за биосушене на ОП СПТО-Съгласно Решение №321/25.05.2023 г. на СОС.</t>
  </si>
  <si>
    <t>Проучвателни, проектни и др. дейности, свързани с управление на отпадъците в т. ч. проучване, проектиране на екоиндустриален парк с център за рециклиране и посетителски център. С Решение №321 от 25.05.2023 г. на Столичен общински съвет (СОС) сумата от 1 700 000 лв. е намалена на 1 240 000 лв.</t>
  </si>
  <si>
    <t>Изграждане на информационна система за проследяване /мониторинг/ надзор на дейностите свързани с експлоатацията, поддръжката и ремонта на съоръженията в ОП СПТО-Съгласно Решение №321/25.05.2023 г. на СОС.</t>
  </si>
  <si>
    <t>Изграждане на Клетка №3 и Клетка №4 на депо "Садината"</t>
  </si>
  <si>
    <t>Рекултивация и надграждане на депо "Садината", Клетка №1 и Клетка №2. Съгласно  Решение №321 от 25.05.2023 г. на СОС обектът няма да се изпълнява през 2023 г. Среддтвата в размер на 1 000 000 лв.са прехвърлени към точки 11 и 12</t>
  </si>
  <si>
    <t xml:space="preserve">по чл.66 от ЗМДТ </t>
  </si>
  <si>
    <t>Разходи  до 30.11.2024 г.
лв.</t>
  </si>
  <si>
    <t>Разходи до 30.11.2024 г.
лв.</t>
  </si>
  <si>
    <t xml:space="preserve">Събиране и транспортиране на битови отпадъци </t>
  </si>
  <si>
    <t>Третиране и обезвреждане на битовите отпадъци в депа или други съоръжения</t>
  </si>
  <si>
    <t xml:space="preserve">                                                                                                                                                               
Разходи за проучване, проектиране, изграждане и закриване на депата за битови отпадъци 
</t>
  </si>
  <si>
    <t xml:space="preserve"> Поддържане чистотата на териториите за обществено ползване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</si>
</sst>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\ _л_в"/>
    <numFmt numFmtId="166" formatCode="#,##0.00\ _л_в_."/>
  </numFmts>
  <fonts count="26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8"/>
      <name val="Tahoma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u/>
      <sz val="12"/>
      <color indexed="56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9" fontId="24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5" fontId="10" fillId="0" borderId="0" xfId="0" applyNumberFormat="1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4" fontId="5" fillId="0" borderId="1" xfId="0" applyNumberFormat="1" applyFont="1" applyBorder="1" applyAlignment="1">
      <alignment horizontal="left" vertical="top" wrapText="1"/>
    </xf>
    <xf numFmtId="3" fontId="12" fillId="0" borderId="0" xfId="0" applyNumberFormat="1" applyFont="1"/>
    <xf numFmtId="3" fontId="5" fillId="0" borderId="12" xfId="0" applyNumberFormat="1" applyFont="1" applyBorder="1" applyAlignment="1">
      <alignment horizontal="center" vertical="top" wrapText="1"/>
    </xf>
    <xf numFmtId="3" fontId="12" fillId="0" borderId="1" xfId="0" applyNumberFormat="1" applyFont="1" applyBorder="1"/>
    <xf numFmtId="0" fontId="3" fillId="0" borderId="7" xfId="0" applyFont="1" applyBorder="1" applyAlignment="1">
      <alignment horizontal="right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13" fillId="3" borderId="4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13" fillId="3" borderId="0" xfId="0" applyFont="1" applyFill="1"/>
    <xf numFmtId="49" fontId="15" fillId="0" borderId="12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1" applyFont="1" applyBorder="1" applyAlignment="1"/>
    <xf numFmtId="164" fontId="16" fillId="0" borderId="0" xfId="1" applyFont="1" applyFill="1" applyBorder="1" applyAlignment="1"/>
    <xf numFmtId="164" fontId="5" fillId="0" borderId="18" xfId="1" applyFont="1" applyBorder="1" applyAlignment="1"/>
    <xf numFmtId="0" fontId="2" fillId="0" borderId="19" xfId="0" applyFont="1" applyBorder="1" applyAlignment="1">
      <alignment horizontal="center"/>
    </xf>
    <xf numFmtId="0" fontId="2" fillId="2" borderId="19" xfId="0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textRotation="90" wrapText="1"/>
    </xf>
    <xf numFmtId="166" fontId="5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5" fillId="0" borderId="0" xfId="0" applyFont="1"/>
    <xf numFmtId="3" fontId="3" fillId="0" borderId="1" xfId="0" applyNumberFormat="1" applyFont="1" applyBorder="1" applyAlignment="1">
      <alignment horizontal="right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righ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right" wrapText="1"/>
    </xf>
    <xf numFmtId="3" fontId="3" fillId="3" borderId="22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3" fillId="0" borderId="20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0" fillId="3" borderId="18" xfId="0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5" fillId="0" borderId="40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3" fillId="0" borderId="37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14" fillId="0" borderId="34" xfId="0" applyFont="1" applyBorder="1" applyAlignment="1">
      <alignment horizontal="center"/>
    </xf>
    <xf numFmtId="0" fontId="3" fillId="0" borderId="17" xfId="0" applyFont="1" applyBorder="1" applyAlignment="1">
      <alignment horizontal="right" vertical="top" wrapText="1"/>
    </xf>
    <xf numFmtId="0" fontId="4" fillId="0" borderId="25" xfId="0" applyFont="1" applyBorder="1" applyAlignment="1">
      <alignment vertical="center" wrapText="1"/>
    </xf>
    <xf numFmtId="1" fontId="2" fillId="0" borderId="37" xfId="0" applyNumberFormat="1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3" fontId="5" fillId="0" borderId="34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0" fontId="22" fillId="5" borderId="0" xfId="3" applyNumberFormat="1" applyFont="1" applyFill="1"/>
    <xf numFmtId="0" fontId="23" fillId="0" borderId="0" xfId="0" applyFont="1"/>
    <xf numFmtId="10" fontId="3" fillId="0" borderId="0" xfId="3" applyNumberFormat="1" applyFont="1" applyAlignment="1">
      <alignment wrapText="1"/>
    </xf>
    <xf numFmtId="3" fontId="3" fillId="0" borderId="19" xfId="0" applyNumberFormat="1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20" xfId="0" applyNumberFormat="1" applyFont="1" applyBorder="1" applyAlignment="1">
      <alignment horizontal="right" vertical="top" wrapText="1"/>
    </xf>
    <xf numFmtId="10" fontId="22" fillId="0" borderId="0" xfId="3" applyNumberFormat="1" applyFont="1" applyAlignment="1">
      <alignment horizontal="center" vertical="center"/>
    </xf>
    <xf numFmtId="164" fontId="4" fillId="0" borderId="0" xfId="1" applyFont="1" applyAlignment="1">
      <alignment wrapText="1"/>
    </xf>
    <xf numFmtId="4" fontId="0" fillId="6" borderId="0" xfId="1" applyNumberFormat="1" applyFont="1" applyFill="1"/>
    <xf numFmtId="3" fontId="1" fillId="0" borderId="0" xfId="0" applyNumberFormat="1" applyFont="1"/>
    <xf numFmtId="0" fontId="5" fillId="0" borderId="8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25" xfId="0" applyFont="1" applyBorder="1" applyAlignment="1">
      <alignment vertical="top" wrapText="1"/>
    </xf>
    <xf numFmtId="3" fontId="2" fillId="0" borderId="42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10" fontId="25" fillId="0" borderId="0" xfId="3" applyNumberFormat="1" applyFont="1" applyAlignment="1">
      <alignment horizontal="left" vertical="center"/>
    </xf>
    <xf numFmtId="3" fontId="4" fillId="0" borderId="34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right" vertical="top" wrapText="1"/>
    </xf>
    <xf numFmtId="0" fontId="3" fillId="4" borderId="0" xfId="0" applyFont="1" applyFill="1" applyAlignment="1"/>
    <xf numFmtId="0" fontId="4" fillId="0" borderId="39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/>
    </xf>
    <xf numFmtId="3" fontId="2" fillId="0" borderId="46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 vertical="center" wrapText="1"/>
    </xf>
    <xf numFmtId="3" fontId="5" fillId="0" borderId="45" xfId="0" applyNumberFormat="1" applyFont="1" applyFill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164" fontId="22" fillId="0" borderId="0" xfId="1" applyFont="1" applyAlignment="1">
      <alignment horizontal="center" vertical="center"/>
    </xf>
    <xf numFmtId="3" fontId="4" fillId="0" borderId="0" xfId="0" applyNumberFormat="1" applyFont="1"/>
    <xf numFmtId="3" fontId="5" fillId="0" borderId="34" xfId="0" applyNumberFormat="1" applyFont="1" applyFill="1" applyBorder="1" applyAlignment="1">
      <alignment horizontal="center" vertical="center" wrapText="1"/>
    </xf>
    <xf numFmtId="3" fontId="5" fillId="0" borderId="3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18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164" fontId="14" fillId="0" borderId="0" xfId="1" applyFont="1" applyBorder="1" applyAlignment="1">
      <alignment horizontal="center"/>
    </xf>
    <xf numFmtId="0" fontId="3" fillId="0" borderId="17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20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4" fontId="2" fillId="0" borderId="20" xfId="0" applyNumberFormat="1" applyFont="1" applyBorder="1" applyAlignment="1">
      <alignment horizontal="left" vertical="top"/>
    </xf>
    <xf numFmtId="0" fontId="3" fillId="4" borderId="0" xfId="0" applyFont="1" applyFill="1" applyAlignment="1">
      <alignment horizontal="right"/>
    </xf>
    <xf numFmtId="0" fontId="3" fillId="0" borderId="1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3" fillId="0" borderId="0" xfId="0" applyFont="1" applyAlignment="1">
      <alignment horizontal="center" wrapText="1"/>
    </xf>
    <xf numFmtId="0" fontId="2" fillId="3" borderId="43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5" fillId="0" borderId="40" xfId="0" applyNumberFormat="1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top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2 2" xfId="5"/>
    <cellStyle name="Percent" xfId="3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9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46284340.131050006</c:v>
              </c:pt>
            </c:numLit>
          </c:val>
          <c:extLst>
            <c:ext xmlns:c16="http://schemas.microsoft.com/office/drawing/2014/chart" uri="{C3380CC4-5D6E-409C-BE32-E72D297353CC}">
              <c16:uniqueId val="{00000000-E591-4A35-A979-1E95B7D4E567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215659.86894999444</c:v>
              </c:pt>
            </c:numLit>
          </c:val>
          <c:extLst>
            <c:ext xmlns:c16="http://schemas.microsoft.com/office/drawing/2014/chart" uri="{C3380CC4-5D6E-409C-BE32-E72D297353CC}">
              <c16:uniqueId val="{00000001-E591-4A35-A979-1E95B7D4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112072"/>
        <c:axId val="218112464"/>
        <c:axId val="0"/>
      </c:bar3DChart>
      <c:catAx>
        <c:axId val="21811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246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21811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2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37-4A3E-924F-111D50E54C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287281.32164999994</c:v>
              </c:pt>
            </c:numLit>
          </c:val>
          <c:extLst>
            <c:ext xmlns:c16="http://schemas.microsoft.com/office/drawing/2014/chart" uri="{C3380CC4-5D6E-409C-BE32-E72D297353CC}">
              <c16:uniqueId val="{00000001-0C43-4481-B38F-5BF3DE3BFD03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D37-4A3E-924F-111D50E54C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C43-4481-B38F-5BF3DE3BF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255376"/>
        <c:axId val="75255768"/>
        <c:axId val="0"/>
      </c:bar3DChart>
      <c:catAx>
        <c:axId val="75255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55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5255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5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12258872.300000001</c:v>
              </c:pt>
            </c:numLit>
          </c:val>
          <c:extLst>
            <c:ext xmlns:c16="http://schemas.microsoft.com/office/drawing/2014/chart" uri="{C3380CC4-5D6E-409C-BE32-E72D297353CC}">
              <c16:uniqueId val="{00000000-C887-4E99-8D1A-B4E8BB03FCAC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7-4E99-8D1A-B4E8BB03F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13040"/>
        <c:axId val="223313432"/>
      </c:barChart>
      <c:catAx>
        <c:axId val="22331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13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3313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1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8DE-403D-A1D6-BDBC6910E0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72353227.124150023</c:v>
              </c:pt>
            </c:numLit>
          </c:val>
          <c:extLst>
            <c:ext xmlns:c16="http://schemas.microsoft.com/office/drawing/2014/chart" uri="{C3380CC4-5D6E-409C-BE32-E72D297353CC}">
              <c16:uniqueId val="{00000001-2340-480A-A7AA-7110B6FB03F6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DE-403D-A1D6-BDBC6910E0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340-480A-A7AA-7110B6FB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314216"/>
        <c:axId val="223209200"/>
        <c:axId val="0"/>
      </c:bar3DChart>
      <c:catAx>
        <c:axId val="223314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20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3209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14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9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46284340.131050006</c:v>
              </c:pt>
            </c:numLit>
          </c:val>
          <c:extLst>
            <c:ext xmlns:c16="http://schemas.microsoft.com/office/drawing/2014/chart" uri="{C3380CC4-5D6E-409C-BE32-E72D297353CC}">
              <c16:uniqueId val="{00000000-18FE-48F4-9B41-2FCCA5A5D652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215659.86894999444</c:v>
              </c:pt>
            </c:numLit>
          </c:val>
          <c:extLst>
            <c:ext xmlns:c16="http://schemas.microsoft.com/office/drawing/2014/chart" uri="{C3380CC4-5D6E-409C-BE32-E72D297353CC}">
              <c16:uniqueId val="{00000001-18FE-48F4-9B41-2FCCA5A5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209984"/>
        <c:axId val="223210376"/>
        <c:axId val="0"/>
      </c:bar3DChart>
      <c:catAx>
        <c:axId val="223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21037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223210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209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AFD-4525-BF74-6EBC8509E8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46284340.131050006</c:v>
              </c:pt>
            </c:numLit>
          </c:val>
          <c:extLst>
            <c:ext xmlns:c16="http://schemas.microsoft.com/office/drawing/2014/chart" uri="{C3380CC4-5D6E-409C-BE32-E72D297353CC}">
              <c16:uniqueId val="{00000001-EE61-4B6F-89D8-8E71D378E69D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AFD-4525-BF74-6EBC8509E8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215659.86894999444</c:v>
              </c:pt>
            </c:numLit>
          </c:val>
          <c:extLst>
            <c:ext xmlns:c16="http://schemas.microsoft.com/office/drawing/2014/chart" uri="{C3380CC4-5D6E-409C-BE32-E72D297353CC}">
              <c16:uniqueId val="{00000003-EE61-4B6F-89D8-8E71D378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113248"/>
        <c:axId val="218113640"/>
        <c:axId val="219881288"/>
      </c:bar3DChart>
      <c:catAx>
        <c:axId val="2181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36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8113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3248"/>
        <c:crosses val="autoZero"/>
        <c:crossBetween val="between"/>
      </c:valAx>
      <c:serAx>
        <c:axId val="21988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3640"/>
        <c:crosses val="autoZero"/>
        <c:tickLblSkip val="8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ИЗПЛАТЕНИ СРЕДСТВА ДО 30.09.2010 год.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4361861.5311500002</c:v>
              </c:pt>
            </c:numLit>
          </c:val>
          <c:extLst>
            <c:ext xmlns:c16="http://schemas.microsoft.com/office/drawing/2014/chart" uri="{C3380CC4-5D6E-409C-BE32-E72D297353CC}">
              <c16:uniqueId val="{00000000-29C2-4C71-9C92-21F7E5888E26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2-4C71-9C92-21F7E588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114424"/>
        <c:axId val="218114816"/>
      </c:barChart>
      <c:catAx>
        <c:axId val="218114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4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114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14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C5-4E40-BED7-79B53D315B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29337.3963</c:v>
              </c:pt>
            </c:numLit>
          </c:val>
          <c:extLst>
            <c:ext xmlns:c16="http://schemas.microsoft.com/office/drawing/2014/chart" uri="{C3380CC4-5D6E-409C-BE32-E72D297353CC}">
              <c16:uniqueId val="{00000001-59C5-4E40-BED7-79B53D315B59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9C5-4E40-BED7-79B53D31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89056"/>
        <c:axId val="219389448"/>
      </c:barChart>
      <c:catAx>
        <c:axId val="219389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89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3894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89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5"/>
              <c:pt idx="3">
                <c:v>12208.3665</c:v>
              </c:pt>
            </c:numLit>
          </c:val>
          <c:extLst>
            <c:ext xmlns:c16="http://schemas.microsoft.com/office/drawing/2014/chart" uri="{C3380CC4-5D6E-409C-BE32-E72D297353CC}">
              <c16:uniqueId val="{00000000-9ADB-4771-921E-189508BE6FFE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5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DB-4771-921E-189508BE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90232"/>
        <c:axId val="219390624"/>
      </c:barChart>
      <c:catAx>
        <c:axId val="219390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906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39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90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F0-4D8B-9D7B-D171B2C9EE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1026972.60395</c:v>
              </c:pt>
            </c:numLit>
          </c:val>
          <c:extLst>
            <c:ext xmlns:c16="http://schemas.microsoft.com/office/drawing/2014/chart" uri="{C3380CC4-5D6E-409C-BE32-E72D297353CC}">
              <c16:uniqueId val="{00000001-F3C5-4C88-A81C-256F0C69A192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AF0-4D8B-9D7B-D171B2C9EE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C5-4C88-A81C-256F0C69A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391408"/>
        <c:axId val="219391800"/>
        <c:axId val="0"/>
      </c:bar3DChart>
      <c:catAx>
        <c:axId val="21939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91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391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9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56-4B94-A37A-08A6DE8888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953017.26650000003</c:v>
              </c:pt>
            </c:numLit>
          </c:val>
          <c:extLst>
            <c:ext xmlns:c16="http://schemas.microsoft.com/office/drawing/2014/chart" uri="{C3380CC4-5D6E-409C-BE32-E72D297353CC}">
              <c16:uniqueId val="{00000001-06B3-4E0C-9BE7-A6E1FD1F3E98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56-4B94-A37A-08A6DE8888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B3-4E0C-9BE7-A6E1FD1F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392584"/>
        <c:axId val="216215992"/>
        <c:axId val="0"/>
      </c:bar3DChart>
      <c:catAx>
        <c:axId val="219392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215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6215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92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B6-43F8-8F6C-4D5345C88A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1922038.608</c:v>
              </c:pt>
            </c:numLit>
          </c:val>
          <c:extLst>
            <c:ext xmlns:c16="http://schemas.microsoft.com/office/drawing/2014/chart" uri="{C3380CC4-5D6E-409C-BE32-E72D297353CC}">
              <c16:uniqueId val="{00000001-7BD6-4268-A91B-7CB49C0864B1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6B6-43F8-8F6C-4D5345C88A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BD6-4268-A91B-7CB49C08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216776"/>
        <c:axId val="216217168"/>
        <c:axId val="0"/>
      </c:bar3DChart>
      <c:catAx>
        <c:axId val="21621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21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21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216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EA-40D7-A1CA-8DBE60AD4D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3162025.3590500001</c:v>
              </c:pt>
            </c:numLit>
          </c:val>
          <c:extLst>
            <c:ext xmlns:c16="http://schemas.microsoft.com/office/drawing/2014/chart" uri="{C3380CC4-5D6E-409C-BE32-E72D297353CC}">
              <c16:uniqueId val="{00000001-4314-4DD8-A4D4-34C99002E828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EA-40D7-A1CA-8DBE60AD4D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314-4DD8-A4D4-34C99002E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254200"/>
        <c:axId val="75254592"/>
        <c:axId val="220111048"/>
      </c:bar3DChart>
      <c:catAx>
        <c:axId val="7525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545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525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54200"/>
        <c:crosses val="autoZero"/>
        <c:crossBetween val="between"/>
      </c:valAx>
      <c:serAx>
        <c:axId val="22011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54592"/>
        <c:crosses val="autoZero"/>
        <c:tickLblSkip val="8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graphicFrame macro="">
      <xdr:nvGraphicFramePr>
        <xdr:cNvPr id="7795611" name="Chart 1">
          <a:extLst>
            <a:ext uri="{FF2B5EF4-FFF2-40B4-BE49-F238E27FC236}">
              <a16:creationId xmlns:a16="http://schemas.microsoft.com/office/drawing/2014/main" id="{00000000-0008-0000-0300-00009B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58</xdr:row>
      <xdr:rowOff>142875</xdr:rowOff>
    </xdr:from>
    <xdr:to>
      <xdr:col>2</xdr:col>
      <xdr:colOff>0</xdr:colOff>
      <xdr:row>71</xdr:row>
      <xdr:rowOff>66675</xdr:rowOff>
    </xdr:to>
    <xdr:graphicFrame macro="">
      <xdr:nvGraphicFramePr>
        <xdr:cNvPr id="7795612" name="Chart 2">
          <a:extLst>
            <a:ext uri="{FF2B5EF4-FFF2-40B4-BE49-F238E27FC236}">
              <a16:creationId xmlns:a16="http://schemas.microsoft.com/office/drawing/2014/main" id="{00000000-0008-0000-0300-00009C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19050</xdr:rowOff>
    </xdr:from>
    <xdr:to>
      <xdr:col>2</xdr:col>
      <xdr:colOff>0</xdr:colOff>
      <xdr:row>89</xdr:row>
      <xdr:rowOff>19050</xdr:rowOff>
    </xdr:to>
    <xdr:graphicFrame macro="">
      <xdr:nvGraphicFramePr>
        <xdr:cNvPr id="7795613" name="Chart 3">
          <a:extLst>
            <a:ext uri="{FF2B5EF4-FFF2-40B4-BE49-F238E27FC236}">
              <a16:creationId xmlns:a16="http://schemas.microsoft.com/office/drawing/2014/main" id="{00000000-0008-0000-0300-00009D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91</xdr:row>
      <xdr:rowOff>152400</xdr:rowOff>
    </xdr:from>
    <xdr:to>
      <xdr:col>2</xdr:col>
      <xdr:colOff>0</xdr:colOff>
      <xdr:row>109</xdr:row>
      <xdr:rowOff>28575</xdr:rowOff>
    </xdr:to>
    <xdr:graphicFrame macro="">
      <xdr:nvGraphicFramePr>
        <xdr:cNvPr id="7795614" name="Chart 4">
          <a:extLst>
            <a:ext uri="{FF2B5EF4-FFF2-40B4-BE49-F238E27FC236}">
              <a16:creationId xmlns:a16="http://schemas.microsoft.com/office/drawing/2014/main" id="{00000000-0008-0000-0300-00009E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112</xdr:row>
      <xdr:rowOff>133350</xdr:rowOff>
    </xdr:from>
    <xdr:to>
      <xdr:col>2</xdr:col>
      <xdr:colOff>0</xdr:colOff>
      <xdr:row>129</xdr:row>
      <xdr:rowOff>133350</xdr:rowOff>
    </xdr:to>
    <xdr:graphicFrame macro="">
      <xdr:nvGraphicFramePr>
        <xdr:cNvPr id="7795615" name="Chart 5">
          <a:extLst>
            <a:ext uri="{FF2B5EF4-FFF2-40B4-BE49-F238E27FC236}">
              <a16:creationId xmlns:a16="http://schemas.microsoft.com/office/drawing/2014/main" id="{00000000-0008-0000-0300-00009F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133</xdr:row>
      <xdr:rowOff>123825</xdr:rowOff>
    </xdr:from>
    <xdr:to>
      <xdr:col>2</xdr:col>
      <xdr:colOff>0</xdr:colOff>
      <xdr:row>153</xdr:row>
      <xdr:rowOff>28575</xdr:rowOff>
    </xdr:to>
    <xdr:graphicFrame macro="">
      <xdr:nvGraphicFramePr>
        <xdr:cNvPr id="7795616" name="Chart 6">
          <a:extLst>
            <a:ext uri="{FF2B5EF4-FFF2-40B4-BE49-F238E27FC236}">
              <a16:creationId xmlns:a16="http://schemas.microsoft.com/office/drawing/2014/main" id="{00000000-0008-0000-0300-0000A0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157</xdr:row>
      <xdr:rowOff>95250</xdr:rowOff>
    </xdr:from>
    <xdr:to>
      <xdr:col>2</xdr:col>
      <xdr:colOff>0</xdr:colOff>
      <xdr:row>173</xdr:row>
      <xdr:rowOff>57150</xdr:rowOff>
    </xdr:to>
    <xdr:graphicFrame macro="">
      <xdr:nvGraphicFramePr>
        <xdr:cNvPr id="7795617" name="Chart 7">
          <a:extLst>
            <a:ext uri="{FF2B5EF4-FFF2-40B4-BE49-F238E27FC236}">
              <a16:creationId xmlns:a16="http://schemas.microsoft.com/office/drawing/2014/main" id="{00000000-0008-0000-0300-0000A1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177</xdr:row>
      <xdr:rowOff>0</xdr:rowOff>
    </xdr:from>
    <xdr:to>
      <xdr:col>2</xdr:col>
      <xdr:colOff>0</xdr:colOff>
      <xdr:row>193</xdr:row>
      <xdr:rowOff>114300</xdr:rowOff>
    </xdr:to>
    <xdr:graphicFrame macro="">
      <xdr:nvGraphicFramePr>
        <xdr:cNvPr id="7795618" name="Chart 8">
          <a:extLst>
            <a:ext uri="{FF2B5EF4-FFF2-40B4-BE49-F238E27FC236}">
              <a16:creationId xmlns:a16="http://schemas.microsoft.com/office/drawing/2014/main" id="{00000000-0008-0000-0300-0000A2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197</xdr:row>
      <xdr:rowOff>47625</xdr:rowOff>
    </xdr:from>
    <xdr:to>
      <xdr:col>2</xdr:col>
      <xdr:colOff>0</xdr:colOff>
      <xdr:row>213</xdr:row>
      <xdr:rowOff>0</xdr:rowOff>
    </xdr:to>
    <xdr:graphicFrame macro="">
      <xdr:nvGraphicFramePr>
        <xdr:cNvPr id="7795619" name="Chart 9">
          <a:extLst>
            <a:ext uri="{FF2B5EF4-FFF2-40B4-BE49-F238E27FC236}">
              <a16:creationId xmlns:a16="http://schemas.microsoft.com/office/drawing/2014/main" id="{00000000-0008-0000-0300-0000A3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215</xdr:row>
      <xdr:rowOff>85725</xdr:rowOff>
    </xdr:from>
    <xdr:to>
      <xdr:col>2</xdr:col>
      <xdr:colOff>0</xdr:colOff>
      <xdr:row>230</xdr:row>
      <xdr:rowOff>76200</xdr:rowOff>
    </xdr:to>
    <xdr:graphicFrame macro="">
      <xdr:nvGraphicFramePr>
        <xdr:cNvPr id="7795620" name="Chart 10">
          <a:extLst>
            <a:ext uri="{FF2B5EF4-FFF2-40B4-BE49-F238E27FC236}">
              <a16:creationId xmlns:a16="http://schemas.microsoft.com/office/drawing/2014/main" id="{00000000-0008-0000-0300-0000A4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76200</xdr:colOff>
      <xdr:row>234</xdr:row>
      <xdr:rowOff>104775</xdr:rowOff>
    </xdr:from>
    <xdr:to>
      <xdr:col>2</xdr:col>
      <xdr:colOff>0</xdr:colOff>
      <xdr:row>252</xdr:row>
      <xdr:rowOff>38100</xdr:rowOff>
    </xdr:to>
    <xdr:graphicFrame macro="">
      <xdr:nvGraphicFramePr>
        <xdr:cNvPr id="7795621" name="Chart 11">
          <a:extLst>
            <a:ext uri="{FF2B5EF4-FFF2-40B4-BE49-F238E27FC236}">
              <a16:creationId xmlns:a16="http://schemas.microsoft.com/office/drawing/2014/main" id="{00000000-0008-0000-0300-0000A5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57150</xdr:colOff>
      <xdr:row>255</xdr:row>
      <xdr:rowOff>123825</xdr:rowOff>
    </xdr:from>
    <xdr:to>
      <xdr:col>2</xdr:col>
      <xdr:colOff>0</xdr:colOff>
      <xdr:row>278</xdr:row>
      <xdr:rowOff>133350</xdr:rowOff>
    </xdr:to>
    <xdr:graphicFrame macro="">
      <xdr:nvGraphicFramePr>
        <xdr:cNvPr id="7795622" name="Chart 12">
          <a:extLst>
            <a:ext uri="{FF2B5EF4-FFF2-40B4-BE49-F238E27FC236}">
              <a16:creationId xmlns:a16="http://schemas.microsoft.com/office/drawing/2014/main" id="{00000000-0008-0000-0300-0000A6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graphicFrame macro="">
      <xdr:nvGraphicFramePr>
        <xdr:cNvPr id="7795623" name="Chart 13">
          <a:extLst>
            <a:ext uri="{FF2B5EF4-FFF2-40B4-BE49-F238E27FC236}">
              <a16:creationId xmlns:a16="http://schemas.microsoft.com/office/drawing/2014/main" id="{00000000-0008-0000-0300-0000A7F3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A4" zoomScaleNormal="100" zoomScaleSheetLayoutView="100" workbookViewId="0">
      <selection activeCell="C1" sqref="C1:D1"/>
    </sheetView>
  </sheetViews>
  <sheetFormatPr defaultRowHeight="12.75" x14ac:dyDescent="0.2"/>
  <cols>
    <col min="1" max="1" width="5.140625" customWidth="1"/>
    <col min="2" max="2" width="56" customWidth="1"/>
    <col min="3" max="3" width="16.140625" customWidth="1"/>
    <col min="4" max="4" width="16.5703125" bestFit="1" customWidth="1"/>
    <col min="5" max="5" width="23" customWidth="1"/>
  </cols>
  <sheetData>
    <row r="1" spans="1:5" ht="18.75" x14ac:dyDescent="0.3">
      <c r="C1" s="160"/>
      <c r="D1" s="160"/>
    </row>
    <row r="2" spans="1:5" ht="15.75" x14ac:dyDescent="0.25">
      <c r="A2" s="1"/>
    </row>
    <row r="3" spans="1:5" ht="22.5" customHeight="1" x14ac:dyDescent="0.3">
      <c r="A3" s="164" t="s">
        <v>47</v>
      </c>
      <c r="B3" s="164"/>
      <c r="C3" s="164"/>
      <c r="D3" s="164"/>
    </row>
    <row r="4" spans="1:5" ht="18.75" x14ac:dyDescent="0.3">
      <c r="A4" s="164" t="s">
        <v>87</v>
      </c>
      <c r="B4" s="164"/>
      <c r="C4" s="164"/>
      <c r="D4" s="164"/>
    </row>
    <row r="5" spans="1:5" ht="16.5" thickBot="1" x14ac:dyDescent="0.3">
      <c r="A5" s="2"/>
    </row>
    <row r="6" spans="1:5" ht="15.75" customHeight="1" x14ac:dyDescent="0.2">
      <c r="A6" s="165" t="s">
        <v>0</v>
      </c>
      <c r="B6" s="31"/>
      <c r="C6" s="93" t="s">
        <v>1</v>
      </c>
      <c r="D6" s="161" t="s">
        <v>88</v>
      </c>
    </row>
    <row r="7" spans="1:5" ht="18" customHeight="1" x14ac:dyDescent="0.2">
      <c r="A7" s="166"/>
      <c r="B7" s="32" t="s">
        <v>2</v>
      </c>
      <c r="C7" s="94" t="s">
        <v>3</v>
      </c>
      <c r="D7" s="162"/>
    </row>
    <row r="8" spans="1:5" ht="44.25" customHeight="1" thickBot="1" x14ac:dyDescent="0.25">
      <c r="A8" s="167"/>
      <c r="B8" s="92"/>
      <c r="C8" s="95" t="s">
        <v>75</v>
      </c>
      <c r="D8" s="163"/>
    </row>
    <row r="9" spans="1:5" ht="16.5" customHeight="1" thickBot="1" x14ac:dyDescent="0.25">
      <c r="A9" s="90">
        <v>1</v>
      </c>
      <c r="B9" s="91">
        <v>2</v>
      </c>
      <c r="C9" s="96">
        <v>3</v>
      </c>
      <c r="D9" s="97">
        <v>4</v>
      </c>
    </row>
    <row r="10" spans="1:5" ht="35.25" customHeight="1" thickBot="1" x14ac:dyDescent="0.25">
      <c r="A10" s="30" t="s">
        <v>4</v>
      </c>
      <c r="B10" s="104" t="s">
        <v>43</v>
      </c>
      <c r="C10" s="118">
        <f>C11+C12</f>
        <v>74200000</v>
      </c>
      <c r="D10" s="99">
        <f>D11+D12</f>
        <v>82576506</v>
      </c>
      <c r="E10" s="156"/>
    </row>
    <row r="11" spans="1:5" ht="39" customHeight="1" x14ac:dyDescent="0.2">
      <c r="A11" s="37" t="s">
        <v>5</v>
      </c>
      <c r="B11" s="105" t="s">
        <v>72</v>
      </c>
      <c r="C11" s="114">
        <f>'1.1 -1.2'!C7</f>
        <v>66200000</v>
      </c>
      <c r="D11" s="119">
        <f>'1.1 -1.2'!D7</f>
        <v>73510829</v>
      </c>
      <c r="E11" s="130"/>
    </row>
    <row r="12" spans="1:5" ht="49.5" customHeight="1" thickBot="1" x14ac:dyDescent="0.25">
      <c r="A12" s="38" t="s">
        <v>6</v>
      </c>
      <c r="B12" s="108" t="s">
        <v>56</v>
      </c>
      <c r="C12" s="113">
        <f>'1.1 -1.2'!C8</f>
        <v>8000000</v>
      </c>
      <c r="D12" s="120">
        <f>'1.1 -1.2'!D8</f>
        <v>9065677</v>
      </c>
      <c r="E12" s="130"/>
    </row>
    <row r="13" spans="1:5" ht="96.75" customHeight="1" thickBot="1" x14ac:dyDescent="0.25">
      <c r="A13" s="30" t="s">
        <v>7</v>
      </c>
      <c r="B13" s="109" t="s">
        <v>62</v>
      </c>
      <c r="C13" s="118">
        <f>SUM(C14:C16)</f>
        <v>61736902</v>
      </c>
      <c r="D13" s="118">
        <f>SUM(D14:D16)</f>
        <v>48503059.789999999</v>
      </c>
      <c r="E13" s="130"/>
    </row>
    <row r="14" spans="1:5" ht="19.5" customHeight="1" x14ac:dyDescent="0.2">
      <c r="A14" s="37" t="s">
        <v>8</v>
      </c>
      <c r="B14" s="105" t="s">
        <v>44</v>
      </c>
      <c r="C14" s="119">
        <f>'1.1 -1.2'!C17</f>
        <v>34122302</v>
      </c>
      <c r="D14" s="114">
        <f>'1.1 -1.2'!D17</f>
        <v>38332796.140000001</v>
      </c>
      <c r="E14" s="130"/>
    </row>
    <row r="15" spans="1:5" ht="20.25" customHeight="1" x14ac:dyDescent="0.2">
      <c r="A15" s="39" t="s">
        <v>9</v>
      </c>
      <c r="B15" s="102" t="s">
        <v>66</v>
      </c>
      <c r="C15" s="121">
        <f>'1.1 -1.2'!C18</f>
        <v>10014600</v>
      </c>
      <c r="D15" s="98">
        <f>'1.1 -1.2'!D19+'1.1 -1.2'!D20</f>
        <v>9055973</v>
      </c>
      <c r="E15" s="130"/>
    </row>
    <row r="16" spans="1:5" ht="38.25" customHeight="1" thickBot="1" x14ac:dyDescent="0.25">
      <c r="A16" s="38" t="s">
        <v>10</v>
      </c>
      <c r="B16" s="110" t="s">
        <v>63</v>
      </c>
      <c r="C16" s="113">
        <f>'1.3'!C19</f>
        <v>17600000</v>
      </c>
      <c r="D16" s="158">
        <f>995639+118651.65</f>
        <v>1114290.6499999999</v>
      </c>
      <c r="E16" s="130"/>
    </row>
    <row r="17" spans="1:6" ht="36" customHeight="1" thickBot="1" x14ac:dyDescent="0.25">
      <c r="A17" s="30" t="s">
        <v>11</v>
      </c>
      <c r="B17" s="104" t="s">
        <v>12</v>
      </c>
      <c r="C17" s="118">
        <f>C18+C19+C20</f>
        <v>96500000</v>
      </c>
      <c r="D17" s="118">
        <f>D18+D19+D20</f>
        <v>93684392.469999999</v>
      </c>
      <c r="E17" s="130"/>
    </row>
    <row r="18" spans="1:6" ht="18.75" customHeight="1" x14ac:dyDescent="0.2">
      <c r="A18" s="37" t="s">
        <v>13</v>
      </c>
      <c r="B18" s="111" t="s">
        <v>14</v>
      </c>
      <c r="C18" s="119">
        <f>'1.4'!C9</f>
        <v>68700000</v>
      </c>
      <c r="D18" s="114">
        <f>'1.4'!D9</f>
        <v>73617495.469999999</v>
      </c>
      <c r="E18" s="144"/>
      <c r="F18" s="116"/>
    </row>
    <row r="19" spans="1:6" ht="16.5" customHeight="1" x14ac:dyDescent="0.2">
      <c r="A19" s="39" t="s">
        <v>15</v>
      </c>
      <c r="B19" s="102" t="s">
        <v>16</v>
      </c>
      <c r="C19" s="121">
        <f>'1.4'!C15</f>
        <v>17000000</v>
      </c>
      <c r="D19" s="121">
        <f>'1.4'!D15</f>
        <v>10039549</v>
      </c>
      <c r="E19" s="130"/>
    </row>
    <row r="20" spans="1:6" ht="28.5" customHeight="1" thickBot="1" x14ac:dyDescent="0.25">
      <c r="A20" s="38" t="s">
        <v>17</v>
      </c>
      <c r="B20" s="110" t="s">
        <v>18</v>
      </c>
      <c r="C20" s="120">
        <f>SUM('1.4'!C16:C17)+'1.4'!C18</f>
        <v>10800000</v>
      </c>
      <c r="D20" s="145">
        <f>'1.4'!D16+'1.4'!D18</f>
        <v>10027348</v>
      </c>
      <c r="E20" s="144"/>
    </row>
    <row r="21" spans="1:6" ht="19.5" customHeight="1" thickBot="1" x14ac:dyDescent="0.25">
      <c r="A21" s="30" t="s">
        <v>19</v>
      </c>
      <c r="B21" s="104" t="s">
        <v>20</v>
      </c>
      <c r="C21" s="99">
        <f>C22</f>
        <v>5256300</v>
      </c>
      <c r="D21" s="99">
        <f>D22</f>
        <v>5940830</v>
      </c>
      <c r="E21" s="130"/>
    </row>
    <row r="22" spans="1:6" ht="15.75" x14ac:dyDescent="0.2">
      <c r="A22" s="75" t="s">
        <v>21</v>
      </c>
      <c r="B22" s="105" t="s">
        <v>22</v>
      </c>
      <c r="C22" s="119">
        <f>5256300</f>
        <v>5256300</v>
      </c>
      <c r="D22" s="114">
        <v>5940830</v>
      </c>
      <c r="E22" s="130"/>
    </row>
    <row r="23" spans="1:6" ht="16.5" thickBot="1" x14ac:dyDescent="0.25">
      <c r="A23" s="107" t="s">
        <v>23</v>
      </c>
      <c r="B23" s="112" t="s">
        <v>24</v>
      </c>
      <c r="C23" s="122">
        <f>C10+C13+C17+C21</f>
        <v>237693202</v>
      </c>
      <c r="D23" s="122">
        <f>D10+D13+D17+D21</f>
        <v>230704788.25999999</v>
      </c>
      <c r="E23" s="130"/>
    </row>
    <row r="25" spans="1:6" x14ac:dyDescent="0.2">
      <c r="C25" s="3"/>
    </row>
    <row r="26" spans="1:6" x14ac:dyDescent="0.2">
      <c r="C26" s="3"/>
      <c r="D26" s="85"/>
    </row>
    <row r="27" spans="1:6" x14ac:dyDescent="0.2">
      <c r="D27" s="3"/>
    </row>
    <row r="30" spans="1:6" x14ac:dyDescent="0.2">
      <c r="D30" s="3"/>
    </row>
  </sheetData>
  <mergeCells count="5">
    <mergeCell ref="C1:D1"/>
    <mergeCell ref="D6:D8"/>
    <mergeCell ref="A3:D3"/>
    <mergeCell ref="A4:D4"/>
    <mergeCell ref="A6:A8"/>
  </mergeCells>
  <phoneticPr fontId="6" type="noConversion"/>
  <pageMargins left="1.07" right="0.31" top="0.70866141732283472" bottom="0.8267716535433071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Normal="100" zoomScaleSheetLayoutView="100" workbookViewId="0">
      <selection activeCell="A11" sqref="A11:D11"/>
    </sheetView>
  </sheetViews>
  <sheetFormatPr defaultRowHeight="12.75" x14ac:dyDescent="0.2"/>
  <cols>
    <col min="2" max="2" width="42.28515625" customWidth="1"/>
    <col min="3" max="3" width="20.5703125" customWidth="1"/>
    <col min="4" max="4" width="18.42578125" customWidth="1"/>
  </cols>
  <sheetData>
    <row r="1" spans="1:5" ht="14.25" x14ac:dyDescent="0.2">
      <c r="A1" s="168"/>
      <c r="B1" s="168"/>
      <c r="C1" s="168"/>
      <c r="D1" s="168"/>
    </row>
    <row r="2" spans="1:5" ht="15.75" x14ac:dyDescent="0.25">
      <c r="A2" s="43"/>
      <c r="B2" s="44"/>
      <c r="C2" s="44"/>
      <c r="D2" s="45"/>
    </row>
    <row r="3" spans="1:5" ht="18.75" x14ac:dyDescent="0.3">
      <c r="A3" s="170" t="s">
        <v>90</v>
      </c>
      <c r="B3" s="170"/>
      <c r="C3" s="170"/>
      <c r="D3" s="170"/>
    </row>
    <row r="4" spans="1:5" ht="16.5" thickBot="1" x14ac:dyDescent="0.3">
      <c r="A4" s="43"/>
      <c r="B4" s="46"/>
      <c r="C4" s="44"/>
      <c r="D4" s="45"/>
    </row>
    <row r="5" spans="1:5" ht="94.5" customHeight="1" thickBot="1" x14ac:dyDescent="0.25">
      <c r="A5" s="73" t="s">
        <v>0</v>
      </c>
      <c r="B5" s="73" t="s">
        <v>2</v>
      </c>
      <c r="C5" s="71" t="s">
        <v>76</v>
      </c>
      <c r="D5" s="74" t="s">
        <v>89</v>
      </c>
    </row>
    <row r="6" spans="1:5" ht="16.5" thickBot="1" x14ac:dyDescent="0.25">
      <c r="A6" s="59">
        <v>1</v>
      </c>
      <c r="B6" s="59">
        <v>2</v>
      </c>
      <c r="C6" s="59">
        <v>3</v>
      </c>
      <c r="D6" s="59">
        <v>4</v>
      </c>
    </row>
    <row r="7" spans="1:5" ht="98.25" thickBot="1" x14ac:dyDescent="0.25">
      <c r="A7" s="89" t="s">
        <v>4</v>
      </c>
      <c r="B7" s="134" t="s">
        <v>71</v>
      </c>
      <c r="C7" s="123">
        <v>66200000</v>
      </c>
      <c r="D7" s="142">
        <v>73510829</v>
      </c>
      <c r="E7" s="115"/>
    </row>
    <row r="8" spans="1:5" ht="63.75" thickBot="1" x14ac:dyDescent="0.25">
      <c r="A8" s="88" t="s">
        <v>7</v>
      </c>
      <c r="B8" s="135" t="s">
        <v>56</v>
      </c>
      <c r="C8" s="124">
        <v>8000000</v>
      </c>
      <c r="D8" s="143">
        <v>9065677</v>
      </c>
      <c r="E8" s="115"/>
    </row>
    <row r="9" spans="1:5" ht="16.5" thickBot="1" x14ac:dyDescent="0.3">
      <c r="A9" s="47"/>
      <c r="B9" s="48" t="s">
        <v>57</v>
      </c>
      <c r="C9" s="49">
        <f>C7+C8</f>
        <v>74200000</v>
      </c>
      <c r="D9" s="49">
        <f>D7+D8</f>
        <v>82576506</v>
      </c>
    </row>
    <row r="10" spans="1:5" ht="15.75" x14ac:dyDescent="0.25">
      <c r="A10" s="43"/>
      <c r="B10" s="50"/>
      <c r="C10" s="50"/>
      <c r="D10" s="51"/>
    </row>
    <row r="11" spans="1:5" ht="14.25" x14ac:dyDescent="0.2">
      <c r="A11" s="168"/>
      <c r="B11" s="168"/>
      <c r="C11" s="168"/>
      <c r="D11" s="168"/>
    </row>
    <row r="12" spans="1:5" ht="15.75" x14ac:dyDescent="0.25">
      <c r="A12" s="43"/>
      <c r="B12" s="52"/>
      <c r="C12" s="53"/>
      <c r="D12" s="54"/>
    </row>
    <row r="13" spans="1:5" ht="32.25" customHeight="1" x14ac:dyDescent="0.2">
      <c r="A13" s="169" t="s">
        <v>91</v>
      </c>
      <c r="B13" s="169"/>
      <c r="C13" s="169"/>
      <c r="D13" s="169"/>
    </row>
    <row r="14" spans="1:5" ht="16.5" thickBot="1" x14ac:dyDescent="0.3">
      <c r="A14" s="43"/>
      <c r="B14" s="54"/>
      <c r="C14" s="54"/>
      <c r="D14" s="54"/>
    </row>
    <row r="15" spans="1:5" ht="63.75" thickBot="1" x14ac:dyDescent="0.25">
      <c r="A15" s="69" t="s">
        <v>0</v>
      </c>
      <c r="B15" s="70" t="s">
        <v>2</v>
      </c>
      <c r="C15" s="71" t="s">
        <v>76</v>
      </c>
      <c r="D15" s="72" t="s">
        <v>88</v>
      </c>
    </row>
    <row r="16" spans="1:5" ht="16.5" thickBot="1" x14ac:dyDescent="0.25">
      <c r="A16" s="61">
        <v>1</v>
      </c>
      <c r="B16" s="76">
        <v>2</v>
      </c>
      <c r="C16" s="59">
        <v>3</v>
      </c>
      <c r="D16" s="59">
        <v>4</v>
      </c>
    </row>
    <row r="17" spans="1:7" ht="27.75" customHeight="1" thickBot="1" x14ac:dyDescent="0.25">
      <c r="A17" s="61" t="s">
        <v>4</v>
      </c>
      <c r="B17" s="62" t="s">
        <v>44</v>
      </c>
      <c r="C17" s="124">
        <v>34122302</v>
      </c>
      <c r="D17" s="114">
        <v>38332796.140000001</v>
      </c>
      <c r="E17" s="115"/>
    </row>
    <row r="18" spans="1:7" ht="55.5" customHeight="1" thickBot="1" x14ac:dyDescent="0.25">
      <c r="A18" s="63" t="s">
        <v>7</v>
      </c>
      <c r="B18" s="62" t="s">
        <v>58</v>
      </c>
      <c r="C18" s="125">
        <f>C19+C20</f>
        <v>10014600</v>
      </c>
      <c r="D18" s="141">
        <f>D19+D20</f>
        <v>9055973</v>
      </c>
    </row>
    <row r="19" spans="1:7" ht="39" customHeight="1" x14ac:dyDescent="0.2">
      <c r="A19" s="58" t="s">
        <v>8</v>
      </c>
      <c r="B19" s="84" t="s">
        <v>59</v>
      </c>
      <c r="C19" s="126">
        <v>2582950</v>
      </c>
      <c r="D19" s="136">
        <v>4168091</v>
      </c>
      <c r="G19" s="133"/>
    </row>
    <row r="20" spans="1:7" ht="20.25" customHeight="1" thickBot="1" x14ac:dyDescent="0.25">
      <c r="A20" s="64" t="s">
        <v>9</v>
      </c>
      <c r="B20" s="65" t="s">
        <v>60</v>
      </c>
      <c r="C20" s="127">
        <v>7431650</v>
      </c>
      <c r="D20" s="137">
        <v>4887882</v>
      </c>
    </row>
    <row r="21" spans="1:7" ht="18" customHeight="1" thickBot="1" x14ac:dyDescent="0.25">
      <c r="A21" s="63"/>
      <c r="B21" s="66" t="s">
        <v>57</v>
      </c>
      <c r="C21" s="67">
        <f>C17+C18</f>
        <v>44136902</v>
      </c>
      <c r="D21" s="141">
        <f>D17+D18</f>
        <v>47388769.140000001</v>
      </c>
    </row>
    <row r="26" spans="1:7" ht="18.75" customHeight="1" x14ac:dyDescent="0.2"/>
    <row r="27" spans="1:7" ht="23.25" customHeight="1" x14ac:dyDescent="0.2"/>
  </sheetData>
  <mergeCells count="4">
    <mergeCell ref="A1:D1"/>
    <mergeCell ref="A11:D11"/>
    <mergeCell ref="A13:D13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Normal="100" zoomScaleSheetLayoutView="100" workbookViewId="0">
      <selection activeCell="B1" sqref="B1:D1"/>
    </sheetView>
  </sheetViews>
  <sheetFormatPr defaultColWidth="9.140625" defaultRowHeight="15.75" x14ac:dyDescent="0.25"/>
  <cols>
    <col min="1" max="1" width="6.5703125" style="4" customWidth="1"/>
    <col min="2" max="2" width="71" style="4" customWidth="1"/>
    <col min="3" max="3" width="13.5703125" style="68" customWidth="1"/>
    <col min="4" max="4" width="14.5703125" style="68" customWidth="1"/>
    <col min="5" max="5" width="14.28515625" style="4" bestFit="1" customWidth="1"/>
    <col min="6" max="6" width="24.28515625" style="4" customWidth="1"/>
    <col min="7" max="7" width="9.5703125" style="4" bestFit="1" customWidth="1"/>
    <col min="8" max="9" width="9.140625" style="4"/>
    <col min="10" max="10" width="9.5703125" style="4" bestFit="1" customWidth="1"/>
    <col min="11" max="16384" width="9.140625" style="4"/>
  </cols>
  <sheetData>
    <row r="1" spans="1:7" ht="21" customHeight="1" x14ac:dyDescent="0.25">
      <c r="B1" s="182"/>
      <c r="C1" s="182"/>
      <c r="D1" s="182"/>
    </row>
    <row r="2" spans="1:7" ht="65.25" customHeight="1" thickBot="1" x14ac:dyDescent="0.35">
      <c r="A2" s="185" t="s">
        <v>92</v>
      </c>
      <c r="B2" s="185"/>
      <c r="C2" s="185"/>
      <c r="D2" s="185"/>
    </row>
    <row r="3" spans="1:7" ht="66" customHeight="1" x14ac:dyDescent="0.25">
      <c r="A3" s="56" t="s">
        <v>0</v>
      </c>
      <c r="B3" s="57" t="s">
        <v>37</v>
      </c>
      <c r="C3" s="82" t="s">
        <v>76</v>
      </c>
      <c r="D3" s="83" t="s">
        <v>89</v>
      </c>
    </row>
    <row r="4" spans="1:7" ht="22.5" customHeight="1" x14ac:dyDescent="0.25">
      <c r="A4" s="173" t="s">
        <v>38</v>
      </c>
      <c r="B4" s="174"/>
      <c r="C4" s="174"/>
      <c r="D4" s="175"/>
    </row>
    <row r="5" spans="1:7" ht="82.15" customHeight="1" x14ac:dyDescent="0.25">
      <c r="A5" s="28">
        <v>1</v>
      </c>
      <c r="B5" s="26" t="s">
        <v>83</v>
      </c>
      <c r="C5" s="128">
        <v>1240000</v>
      </c>
      <c r="D5" s="129">
        <f>101306+17346</f>
        <v>118652</v>
      </c>
      <c r="E5" s="117"/>
    </row>
    <row r="6" spans="1:7" ht="19.149999999999999" customHeight="1" x14ac:dyDescent="0.25">
      <c r="A6" s="176" t="s">
        <v>39</v>
      </c>
      <c r="B6" s="177"/>
      <c r="C6" s="177"/>
      <c r="D6" s="178"/>
    </row>
    <row r="7" spans="1:7" ht="64.900000000000006" customHeight="1" x14ac:dyDescent="0.25">
      <c r="A7" s="28">
        <v>2</v>
      </c>
      <c r="B7" s="26" t="s">
        <v>86</v>
      </c>
      <c r="C7" s="128">
        <v>0</v>
      </c>
      <c r="D7" s="129">
        <v>8966.76</v>
      </c>
      <c r="E7" s="117"/>
      <c r="F7"/>
      <c r="G7"/>
    </row>
    <row r="8" spans="1:7" ht="30.6" customHeight="1" x14ac:dyDescent="0.25">
      <c r="A8" s="28">
        <v>3</v>
      </c>
      <c r="B8" s="26" t="s">
        <v>85</v>
      </c>
      <c r="C8" s="128">
        <v>7900000</v>
      </c>
      <c r="D8" s="129"/>
      <c r="E8" s="117"/>
      <c r="F8" s="132"/>
      <c r="G8"/>
    </row>
    <row r="9" spans="1:7" ht="51" customHeight="1" x14ac:dyDescent="0.25">
      <c r="A9" s="28">
        <v>4</v>
      </c>
      <c r="B9" s="26" t="s">
        <v>73</v>
      </c>
      <c r="C9" s="128">
        <v>600000</v>
      </c>
      <c r="D9" s="129">
        <v>0</v>
      </c>
      <c r="E9" s="117"/>
      <c r="F9"/>
      <c r="G9"/>
    </row>
    <row r="10" spans="1:7" x14ac:dyDescent="0.25">
      <c r="A10" s="28">
        <v>5</v>
      </c>
      <c r="B10" s="26" t="s">
        <v>78</v>
      </c>
      <c r="C10" s="128">
        <v>500000</v>
      </c>
      <c r="D10" s="129">
        <v>0</v>
      </c>
      <c r="E10" s="117"/>
    </row>
    <row r="11" spans="1:7" ht="47.25" x14ac:dyDescent="0.25">
      <c r="A11" s="28">
        <v>6</v>
      </c>
      <c r="B11" s="26" t="s">
        <v>74</v>
      </c>
      <c r="C11" s="128">
        <v>900000</v>
      </c>
      <c r="D11" s="129">
        <v>0</v>
      </c>
      <c r="E11" s="117"/>
    </row>
    <row r="12" spans="1:7" x14ac:dyDescent="0.25">
      <c r="A12" s="28">
        <v>7</v>
      </c>
      <c r="B12" s="26" t="s">
        <v>79</v>
      </c>
      <c r="C12" s="128">
        <v>300000</v>
      </c>
      <c r="D12" s="129">
        <v>0</v>
      </c>
      <c r="E12" s="117"/>
    </row>
    <row r="13" spans="1:7" ht="19.899999999999999" customHeight="1" x14ac:dyDescent="0.25">
      <c r="A13" s="28">
        <v>8</v>
      </c>
      <c r="B13" s="26" t="s">
        <v>80</v>
      </c>
      <c r="C13" s="128">
        <v>300000</v>
      </c>
      <c r="D13" s="129">
        <v>0</v>
      </c>
      <c r="E13" s="117"/>
    </row>
    <row r="14" spans="1:7" ht="33.6" customHeight="1" x14ac:dyDescent="0.25">
      <c r="A14" s="28">
        <v>11</v>
      </c>
      <c r="B14" s="26" t="s">
        <v>82</v>
      </c>
      <c r="C14" s="128">
        <v>1007994</v>
      </c>
      <c r="D14" s="129"/>
      <c r="E14" s="117"/>
    </row>
    <row r="15" spans="1:7" ht="63" customHeight="1" x14ac:dyDescent="0.25">
      <c r="A15" s="28">
        <v>12</v>
      </c>
      <c r="B15" s="26" t="s">
        <v>84</v>
      </c>
      <c r="C15" s="128">
        <v>452006</v>
      </c>
      <c r="D15" s="146"/>
      <c r="E15" s="117"/>
    </row>
    <row r="16" spans="1:7" x14ac:dyDescent="0.25">
      <c r="A16" s="179" t="s">
        <v>64</v>
      </c>
      <c r="B16" s="180"/>
      <c r="C16" s="180"/>
      <c r="D16" s="181"/>
      <c r="E16" s="117"/>
    </row>
    <row r="17" spans="1:6" ht="36.75" customHeight="1" x14ac:dyDescent="0.25">
      <c r="A17" s="28">
        <v>9</v>
      </c>
      <c r="B17" s="26" t="s">
        <v>70</v>
      </c>
      <c r="C17" s="128">
        <v>1000000</v>
      </c>
      <c r="D17" s="129">
        <v>404392.32</v>
      </c>
      <c r="E17" s="117"/>
      <c r="F17" s="131"/>
    </row>
    <row r="18" spans="1:6" ht="36.75" customHeight="1" x14ac:dyDescent="0.25">
      <c r="A18" s="28">
        <v>10</v>
      </c>
      <c r="B18" s="26" t="s">
        <v>81</v>
      </c>
      <c r="C18" s="128">
        <v>3400000</v>
      </c>
      <c r="D18" s="129">
        <v>582280.25</v>
      </c>
      <c r="E18" s="117"/>
      <c r="F18" s="131"/>
    </row>
    <row r="19" spans="1:6" x14ac:dyDescent="0.25">
      <c r="A19" s="183" t="s">
        <v>40</v>
      </c>
      <c r="B19" s="184"/>
      <c r="C19" s="55">
        <f>C5+SUM(C7:C15)+SUM(C17:C18)</f>
        <v>17600000</v>
      </c>
      <c r="D19" s="86">
        <f>D5+SUM(D7:D15)+SUM(D17:D18)</f>
        <v>1114291.33</v>
      </c>
      <c r="E19" s="117"/>
    </row>
    <row r="20" spans="1:6" x14ac:dyDescent="0.25">
      <c r="A20" s="183" t="s">
        <v>41</v>
      </c>
      <c r="B20" s="184"/>
      <c r="C20" s="55">
        <f>C5</f>
        <v>1240000</v>
      </c>
      <c r="D20" s="86">
        <f>D5</f>
        <v>118652</v>
      </c>
      <c r="E20" s="117"/>
    </row>
    <row r="21" spans="1:6" x14ac:dyDescent="0.25">
      <c r="A21" s="183" t="s">
        <v>42</v>
      </c>
      <c r="B21" s="184"/>
      <c r="C21" s="55">
        <f>SUM(C7:C15)</f>
        <v>11960000</v>
      </c>
      <c r="D21" s="86">
        <f>SUM(D7:D15)</f>
        <v>8966.76</v>
      </c>
      <c r="E21" s="117"/>
    </row>
    <row r="22" spans="1:6" ht="16.5" thickBot="1" x14ac:dyDescent="0.3">
      <c r="A22" s="171" t="s">
        <v>65</v>
      </c>
      <c r="B22" s="172"/>
      <c r="C22" s="81">
        <f>C17+C18</f>
        <v>4400000</v>
      </c>
      <c r="D22" s="87">
        <f>D17+D18</f>
        <v>986672.57000000007</v>
      </c>
      <c r="E22" s="117"/>
    </row>
  </sheetData>
  <mergeCells count="9">
    <mergeCell ref="A22:B22"/>
    <mergeCell ref="A4:D4"/>
    <mergeCell ref="A6:D6"/>
    <mergeCell ref="A16:D16"/>
    <mergeCell ref="B1:D1"/>
    <mergeCell ref="A19:B19"/>
    <mergeCell ref="A20:B20"/>
    <mergeCell ref="A2:D2"/>
    <mergeCell ref="A21:B21"/>
  </mergeCells>
  <phoneticPr fontId="6" type="noConversion"/>
  <pageMargins left="0.55118110236220474" right="0.55118110236220474" top="0.6692913385826772" bottom="0.59055118110236227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1"/>
  <sheetViews>
    <sheetView view="pageBreakPreview" zoomScaleNormal="75" zoomScaleSheetLayoutView="100" workbookViewId="0">
      <selection activeCell="G9" sqref="G9"/>
    </sheetView>
  </sheetViews>
  <sheetFormatPr defaultColWidth="9.140625" defaultRowHeight="15" x14ac:dyDescent="0.2"/>
  <cols>
    <col min="1" max="1" width="7.5703125" style="10" customWidth="1"/>
    <col min="2" max="2" width="69" style="10" customWidth="1"/>
    <col min="3" max="3" width="15.85546875" style="9" customWidth="1"/>
    <col min="4" max="4" width="17.5703125" style="10" customWidth="1"/>
    <col min="5" max="5" width="9.140625" style="10"/>
    <col min="6" max="6" width="12.42578125" style="10" bestFit="1" customWidth="1"/>
    <col min="7" max="7" width="11.28515625" style="10" bestFit="1" customWidth="1"/>
    <col min="8" max="16384" width="9.140625" style="10"/>
  </cols>
  <sheetData>
    <row r="1" spans="1:7" s="5" customFormat="1" ht="15.75" x14ac:dyDescent="0.25">
      <c r="A1" s="138"/>
      <c r="B1" s="139"/>
      <c r="C1" s="147"/>
      <c r="D1" s="147"/>
      <c r="E1" s="147"/>
    </row>
    <row r="2" spans="1:7" s="5" customFormat="1" ht="27.6" customHeight="1" x14ac:dyDescent="0.25">
      <c r="A2" s="188" t="s">
        <v>93</v>
      </c>
      <c r="B2" s="188"/>
      <c r="C2" s="188"/>
      <c r="D2" s="188"/>
    </row>
    <row r="3" spans="1:7" s="5" customFormat="1" ht="23.25" customHeight="1" thickBot="1" x14ac:dyDescent="0.3"/>
    <row r="4" spans="1:7" s="5" customFormat="1" ht="18.75" customHeight="1" x14ac:dyDescent="0.3">
      <c r="A4" s="33" t="s">
        <v>25</v>
      </c>
      <c r="B4" s="34"/>
      <c r="C4" s="161" t="s">
        <v>77</v>
      </c>
      <c r="D4" s="186" t="s">
        <v>88</v>
      </c>
    </row>
    <row r="5" spans="1:7" s="5" customFormat="1" ht="18.75" x14ac:dyDescent="0.3">
      <c r="A5" s="35" t="s">
        <v>26</v>
      </c>
      <c r="B5" s="36" t="s">
        <v>28</v>
      </c>
      <c r="C5" s="162"/>
      <c r="D5" s="187"/>
    </row>
    <row r="6" spans="1:7" s="5" customFormat="1" ht="31.5" customHeight="1" x14ac:dyDescent="0.3">
      <c r="A6" s="35" t="s">
        <v>27</v>
      </c>
      <c r="B6" s="40"/>
      <c r="C6" s="190"/>
      <c r="D6" s="187"/>
    </row>
    <row r="7" spans="1:7" s="6" customFormat="1" ht="18" customHeight="1" thickBot="1" x14ac:dyDescent="0.35">
      <c r="A7" s="77">
        <v>1</v>
      </c>
      <c r="B7" s="100">
        <v>2</v>
      </c>
      <c r="C7" s="106">
        <v>3</v>
      </c>
      <c r="D7" s="149">
        <v>4</v>
      </c>
    </row>
    <row r="8" spans="1:7" s="5" customFormat="1" ht="35.1" customHeight="1" thickBot="1" x14ac:dyDescent="0.3">
      <c r="A8" s="78"/>
      <c r="B8" s="101" t="s">
        <v>45</v>
      </c>
      <c r="C8" s="99">
        <f>C9+C14</f>
        <v>96500000</v>
      </c>
      <c r="D8" s="150">
        <f>D9+D14</f>
        <v>93684392.469999999</v>
      </c>
    </row>
    <row r="9" spans="1:7" s="5" customFormat="1" ht="35.1" customHeight="1" thickBot="1" x14ac:dyDescent="0.3">
      <c r="A9" s="78">
        <v>1</v>
      </c>
      <c r="B9" s="104" t="s">
        <v>35</v>
      </c>
      <c r="C9" s="99">
        <f>C10+C11+C12+C13</f>
        <v>68700000</v>
      </c>
      <c r="D9" s="150">
        <f>D10+D11+D12+D13</f>
        <v>73617495.469999999</v>
      </c>
    </row>
    <row r="10" spans="1:7" s="5" customFormat="1" ht="34.5" customHeight="1" x14ac:dyDescent="0.25">
      <c r="A10" s="60" t="s">
        <v>48</v>
      </c>
      <c r="B10" s="105" t="s">
        <v>36</v>
      </c>
      <c r="C10" s="114">
        <v>44700000</v>
      </c>
      <c r="D10" s="151">
        <v>39172736</v>
      </c>
      <c r="F10" s="157"/>
      <c r="G10" s="157"/>
    </row>
    <row r="11" spans="1:7" s="5" customFormat="1" ht="47.25" x14ac:dyDescent="0.25">
      <c r="A11" s="41" t="s">
        <v>49</v>
      </c>
      <c r="B11" s="102" t="s">
        <v>67</v>
      </c>
      <c r="C11" s="98">
        <v>600000</v>
      </c>
      <c r="D11" s="152">
        <v>305469</v>
      </c>
    </row>
    <row r="12" spans="1:7" s="5" customFormat="1" ht="31.5" x14ac:dyDescent="0.25">
      <c r="A12" s="41" t="s">
        <v>50</v>
      </c>
      <c r="B12" s="103" t="s">
        <v>68</v>
      </c>
      <c r="C12" s="98">
        <v>14200000</v>
      </c>
      <c r="D12" s="152">
        <v>20398246.469999999</v>
      </c>
    </row>
    <row r="13" spans="1:7" s="5" customFormat="1" ht="32.25" thickBot="1" x14ac:dyDescent="0.3">
      <c r="A13" s="79" t="s">
        <v>51</v>
      </c>
      <c r="B13" s="140" t="s">
        <v>69</v>
      </c>
      <c r="C13" s="113">
        <v>9200000</v>
      </c>
      <c r="D13" s="153">
        <v>13741044</v>
      </c>
    </row>
    <row r="14" spans="1:7" s="5" customFormat="1" ht="35.1" customHeight="1" thickBot="1" x14ac:dyDescent="0.3">
      <c r="A14" s="80" t="s">
        <v>46</v>
      </c>
      <c r="B14" s="104" t="s">
        <v>30</v>
      </c>
      <c r="C14" s="99">
        <f>C15+C16+C18</f>
        <v>27800000</v>
      </c>
      <c r="D14" s="150">
        <f>D15+D16+D18</f>
        <v>20066897</v>
      </c>
    </row>
    <row r="15" spans="1:7" s="5" customFormat="1" ht="35.1" customHeight="1" x14ac:dyDescent="0.25">
      <c r="A15" s="60" t="s">
        <v>52</v>
      </c>
      <c r="B15" s="105" t="s">
        <v>16</v>
      </c>
      <c r="C15" s="114">
        <v>17000000</v>
      </c>
      <c r="D15" s="151">
        <v>10039549</v>
      </c>
    </row>
    <row r="16" spans="1:7" s="5" customFormat="1" ht="35.1" customHeight="1" x14ac:dyDescent="0.25">
      <c r="A16" s="41" t="s">
        <v>53</v>
      </c>
      <c r="B16" s="102" t="s">
        <v>31</v>
      </c>
      <c r="C16" s="189">
        <v>8500000</v>
      </c>
      <c r="D16" s="158">
        <v>8493761</v>
      </c>
    </row>
    <row r="17" spans="1:4" s="5" customFormat="1" ht="35.1" customHeight="1" x14ac:dyDescent="0.25">
      <c r="A17" s="41" t="s">
        <v>54</v>
      </c>
      <c r="B17" s="102" t="s">
        <v>61</v>
      </c>
      <c r="C17" s="189"/>
      <c r="D17" s="159"/>
    </row>
    <row r="18" spans="1:4" s="5" customFormat="1" ht="35.1" customHeight="1" thickBot="1" x14ac:dyDescent="0.3">
      <c r="A18" s="42" t="s">
        <v>55</v>
      </c>
      <c r="B18" s="148" t="s">
        <v>32</v>
      </c>
      <c r="C18" s="155">
        <v>2300000</v>
      </c>
      <c r="D18" s="154">
        <v>1533587</v>
      </c>
    </row>
    <row r="19" spans="1:4" ht="15.75" x14ac:dyDescent="0.25">
      <c r="A19" s="7"/>
      <c r="B19" s="8"/>
    </row>
    <row r="20" spans="1:4" ht="15.75" x14ac:dyDescent="0.25">
      <c r="A20" s="7"/>
      <c r="B20" s="8"/>
    </row>
    <row r="21" spans="1:4" ht="15.75" x14ac:dyDescent="0.25">
      <c r="A21" s="7"/>
      <c r="B21" s="8"/>
      <c r="D21" s="25"/>
    </row>
    <row r="22" spans="1:4" ht="15.75" x14ac:dyDescent="0.25">
      <c r="A22" s="7"/>
      <c r="B22" s="8"/>
    </row>
    <row r="23" spans="1:4" ht="15.75" x14ac:dyDescent="0.25">
      <c r="A23" s="7"/>
      <c r="B23" s="8"/>
    </row>
    <row r="24" spans="1:4" ht="15.75" x14ac:dyDescent="0.25">
      <c r="A24" s="7"/>
      <c r="B24" s="8"/>
    </row>
    <row r="25" spans="1:4" ht="15.75" x14ac:dyDescent="0.25">
      <c r="A25" s="7"/>
      <c r="B25" s="8"/>
    </row>
    <row r="26" spans="1:4" ht="15.75" x14ac:dyDescent="0.25">
      <c r="A26" s="7"/>
      <c r="B26" s="8"/>
    </row>
    <row r="27" spans="1:4" ht="15.75" x14ac:dyDescent="0.25">
      <c r="A27" s="7"/>
      <c r="B27" s="8"/>
    </row>
    <row r="28" spans="1:4" ht="15.75" x14ac:dyDescent="0.25">
      <c r="A28" s="7"/>
      <c r="B28" s="8"/>
    </row>
    <row r="29" spans="1:4" ht="15.75" x14ac:dyDescent="0.25">
      <c r="A29" s="7"/>
      <c r="B29" s="8"/>
    </row>
    <row r="30" spans="1:4" ht="15.75" x14ac:dyDescent="0.25">
      <c r="A30" s="7"/>
      <c r="B30" s="8"/>
    </row>
    <row r="31" spans="1:4" ht="15.75" x14ac:dyDescent="0.25">
      <c r="A31" s="7"/>
      <c r="B31" s="8"/>
    </row>
    <row r="32" spans="1:4" ht="15.75" x14ac:dyDescent="0.25">
      <c r="A32" s="7"/>
      <c r="B32" s="8"/>
    </row>
    <row r="33" spans="1:2" ht="15.75" x14ac:dyDescent="0.25">
      <c r="A33" s="7"/>
      <c r="B33" s="8"/>
    </row>
    <row r="34" spans="1:2" ht="15.75" x14ac:dyDescent="0.25">
      <c r="A34" s="7"/>
      <c r="B34" s="8"/>
    </row>
    <row r="35" spans="1:2" ht="15.75" x14ac:dyDescent="0.25">
      <c r="A35" s="7"/>
      <c r="B35" s="8"/>
    </row>
    <row r="36" spans="1:2" ht="15.75" x14ac:dyDescent="0.25">
      <c r="A36" s="7"/>
      <c r="B36" s="8"/>
    </row>
    <row r="37" spans="1:2" ht="15.75" x14ac:dyDescent="0.25">
      <c r="A37" s="7"/>
      <c r="B37" s="8"/>
    </row>
    <row r="38" spans="1:2" ht="15.75" x14ac:dyDescent="0.25">
      <c r="A38" s="7"/>
      <c r="B38" s="8"/>
    </row>
    <row r="39" spans="1:2" ht="15.75" x14ac:dyDescent="0.25">
      <c r="A39" s="7"/>
      <c r="B39" s="8"/>
    </row>
    <row r="40" spans="1:2" ht="15.75" x14ac:dyDescent="0.25">
      <c r="A40" s="7"/>
      <c r="B40" s="8"/>
    </row>
    <row r="41" spans="1:2" ht="15.75" x14ac:dyDescent="0.25">
      <c r="A41" s="7"/>
      <c r="B41" s="8"/>
    </row>
    <row r="42" spans="1:2" ht="15.75" x14ac:dyDescent="0.25">
      <c r="A42" s="7"/>
      <c r="B42" s="8"/>
    </row>
    <row r="43" spans="1:2" ht="15.75" x14ac:dyDescent="0.25">
      <c r="A43" s="7"/>
      <c r="B43" s="8"/>
    </row>
    <row r="44" spans="1:2" ht="15.75" x14ac:dyDescent="0.25">
      <c r="A44" s="7"/>
      <c r="B44" s="8"/>
    </row>
    <row r="45" spans="1:2" ht="15.75" x14ac:dyDescent="0.25">
      <c r="A45" s="7"/>
      <c r="B45" s="8"/>
    </row>
    <row r="46" spans="1:2" ht="15.75" x14ac:dyDescent="0.25">
      <c r="A46" s="7"/>
      <c r="B46" s="8"/>
    </row>
    <row r="47" spans="1:2" ht="15.75" x14ac:dyDescent="0.25">
      <c r="A47" s="7"/>
      <c r="B47" s="8"/>
    </row>
    <row r="48" spans="1:2" ht="15.75" x14ac:dyDescent="0.25">
      <c r="A48" s="7"/>
      <c r="B48" s="8"/>
    </row>
    <row r="49" spans="1:2" ht="15.75" x14ac:dyDescent="0.25">
      <c r="A49" s="7"/>
      <c r="B49" s="8"/>
    </row>
    <row r="50" spans="1:2" ht="15.75" x14ac:dyDescent="0.25">
      <c r="A50" s="7"/>
      <c r="B50" s="8"/>
    </row>
    <row r="51" spans="1:2" ht="15.75" x14ac:dyDescent="0.25">
      <c r="A51" s="7"/>
      <c r="B51" s="8"/>
    </row>
    <row r="52" spans="1:2" ht="15.75" x14ac:dyDescent="0.25">
      <c r="A52" s="7"/>
      <c r="B52" s="8"/>
    </row>
    <row r="53" spans="1:2" ht="15.75" x14ac:dyDescent="0.25">
      <c r="A53" s="7"/>
      <c r="B53" s="8"/>
    </row>
    <row r="54" spans="1:2" ht="15.75" x14ac:dyDescent="0.25">
      <c r="A54" s="7"/>
      <c r="B54" s="8"/>
    </row>
    <row r="55" spans="1:2" ht="15.75" x14ac:dyDescent="0.25">
      <c r="A55" s="7"/>
      <c r="B55" s="8"/>
    </row>
    <row r="56" spans="1:2" ht="15.75" x14ac:dyDescent="0.25">
      <c r="A56" s="7"/>
      <c r="B56" s="8"/>
    </row>
    <row r="57" spans="1:2" x14ac:dyDescent="0.2">
      <c r="A57" s="11"/>
      <c r="B57" s="11"/>
    </row>
    <row r="60" spans="1:2" ht="15.75" thickBot="1" x14ac:dyDescent="0.25"/>
    <row r="61" spans="1:2" ht="15.75" x14ac:dyDescent="0.25">
      <c r="A61" s="12"/>
      <c r="B61" s="13"/>
    </row>
    <row r="62" spans="1:2" ht="15.75" x14ac:dyDescent="0.25">
      <c r="A62" s="14"/>
      <c r="B62" s="14" t="s">
        <v>28</v>
      </c>
    </row>
    <row r="63" spans="1:2" ht="15.75" x14ac:dyDescent="0.25">
      <c r="A63" s="15"/>
      <c r="B63" s="15"/>
    </row>
    <row r="64" spans="1:2" ht="15.75" thickBot="1" x14ac:dyDescent="0.25">
      <c r="A64" s="16"/>
      <c r="B64" s="16"/>
    </row>
    <row r="65" spans="1:2" ht="60.75" thickBot="1" x14ac:dyDescent="0.25">
      <c r="A65" s="17"/>
      <c r="B65" s="18" t="s">
        <v>29</v>
      </c>
    </row>
    <row r="73" spans="1:2" x14ac:dyDescent="0.2">
      <c r="A73" s="19"/>
      <c r="B73" s="11"/>
    </row>
    <row r="75" spans="1:2" ht="15.75" thickBot="1" x14ac:dyDescent="0.25"/>
    <row r="76" spans="1:2" ht="15.75" x14ac:dyDescent="0.2">
      <c r="B76" s="20" t="s">
        <v>34</v>
      </c>
    </row>
    <row r="77" spans="1:2" ht="15.75" x14ac:dyDescent="0.2">
      <c r="B77" s="21"/>
    </row>
    <row r="78" spans="1:2" ht="15.75" x14ac:dyDescent="0.2">
      <c r="B78" s="21"/>
    </row>
    <row r="79" spans="1:2" ht="16.5" thickBot="1" x14ac:dyDescent="0.25">
      <c r="B79" s="22"/>
    </row>
    <row r="80" spans="1:2" x14ac:dyDescent="0.2">
      <c r="B80" s="23" t="e">
        <f>#REF!</f>
        <v>#REF!</v>
      </c>
    </row>
    <row r="91" spans="1:2" x14ac:dyDescent="0.2">
      <c r="A91" s="19"/>
      <c r="B91" s="11"/>
    </row>
    <row r="94" spans="1:2" ht="15.75" thickBot="1" x14ac:dyDescent="0.25"/>
    <row r="95" spans="1:2" ht="15.75" x14ac:dyDescent="0.2">
      <c r="B95" s="20" t="s">
        <v>33</v>
      </c>
    </row>
    <row r="96" spans="1:2" ht="15.75" x14ac:dyDescent="0.2">
      <c r="B96" s="21"/>
    </row>
    <row r="97" spans="1:2" ht="15.75" x14ac:dyDescent="0.2">
      <c r="B97" s="21"/>
    </row>
    <row r="98" spans="1:2" ht="16.5" thickBot="1" x14ac:dyDescent="0.25">
      <c r="B98" s="22"/>
    </row>
    <row r="99" spans="1:2" x14ac:dyDescent="0.2">
      <c r="B99" s="23" t="e">
        <f>#REF!</f>
        <v>#REF!</v>
      </c>
    </row>
    <row r="112" spans="1:2" x14ac:dyDescent="0.2">
      <c r="A112" s="24"/>
      <c r="B112" s="24"/>
    </row>
    <row r="120" spans="2:2" ht="15.75" thickBot="1" x14ac:dyDescent="0.25"/>
    <row r="121" spans="2:2" ht="15.75" x14ac:dyDescent="0.2">
      <c r="B121" s="20" t="s">
        <v>33</v>
      </c>
    </row>
    <row r="122" spans="2:2" ht="15.75" x14ac:dyDescent="0.2">
      <c r="B122" s="21"/>
    </row>
    <row r="123" spans="2:2" ht="15.75" x14ac:dyDescent="0.2">
      <c r="B123" s="21"/>
    </row>
    <row r="124" spans="2:2" ht="16.5" thickBot="1" x14ac:dyDescent="0.25">
      <c r="B124" s="22"/>
    </row>
    <row r="125" spans="2:2" x14ac:dyDescent="0.2">
      <c r="B125" s="23" t="e">
        <f>#REF!</f>
        <v>#REF!</v>
      </c>
    </row>
    <row r="133" spans="1:2" x14ac:dyDescent="0.2">
      <c r="A133" s="24"/>
      <c r="B133" s="24"/>
    </row>
    <row r="136" spans="1:2" ht="15.75" thickBot="1" x14ac:dyDescent="0.25"/>
    <row r="137" spans="1:2" ht="15.75" x14ac:dyDescent="0.2">
      <c r="B137" s="20" t="s">
        <v>33</v>
      </c>
    </row>
    <row r="138" spans="1:2" ht="15.75" x14ac:dyDescent="0.2">
      <c r="B138" s="21"/>
    </row>
    <row r="139" spans="1:2" ht="15.75" x14ac:dyDescent="0.2">
      <c r="B139" s="21"/>
    </row>
    <row r="140" spans="1:2" ht="16.5" thickBot="1" x14ac:dyDescent="0.25">
      <c r="B140" s="22"/>
    </row>
    <row r="141" spans="1:2" x14ac:dyDescent="0.2">
      <c r="B141" s="23" t="e">
        <f>#REF!</f>
        <v>#REF!</v>
      </c>
    </row>
    <row r="157" spans="1:2" x14ac:dyDescent="0.2">
      <c r="A157" s="24"/>
      <c r="B157" s="24"/>
    </row>
    <row r="158" spans="1:2" ht="15.75" thickBot="1" x14ac:dyDescent="0.25"/>
    <row r="159" spans="1:2" ht="15.75" x14ac:dyDescent="0.2">
      <c r="B159" s="20" t="s">
        <v>33</v>
      </c>
    </row>
    <row r="160" spans="1:2" ht="15.75" x14ac:dyDescent="0.2">
      <c r="B160" s="21"/>
    </row>
    <row r="161" spans="1:2" ht="15.75" x14ac:dyDescent="0.2">
      <c r="B161" s="21"/>
    </row>
    <row r="162" spans="1:2" ht="16.5" thickBot="1" x14ac:dyDescent="0.25">
      <c r="B162" s="22"/>
    </row>
    <row r="163" spans="1:2" x14ac:dyDescent="0.2">
      <c r="B163" s="23" t="e">
        <f>#REF!</f>
        <v>#REF!</v>
      </c>
    </row>
    <row r="176" spans="1:2" x14ac:dyDescent="0.2">
      <c r="A176" s="24"/>
      <c r="B176" s="24"/>
    </row>
    <row r="178" spans="2:2" ht="15.75" thickBot="1" x14ac:dyDescent="0.25"/>
    <row r="179" spans="2:2" ht="15.75" x14ac:dyDescent="0.2">
      <c r="B179" s="20" t="s">
        <v>33</v>
      </c>
    </row>
    <row r="180" spans="2:2" ht="15.75" x14ac:dyDescent="0.2">
      <c r="B180" s="21"/>
    </row>
    <row r="181" spans="2:2" ht="15.75" x14ac:dyDescent="0.2">
      <c r="B181" s="21"/>
    </row>
    <row r="182" spans="2:2" ht="16.5" thickBot="1" x14ac:dyDescent="0.25">
      <c r="B182" s="22"/>
    </row>
    <row r="183" spans="2:2" x14ac:dyDescent="0.2">
      <c r="B183" s="23" t="e">
        <f>#REF!</f>
        <v>#REF!</v>
      </c>
    </row>
    <row r="197" spans="1:2" x14ac:dyDescent="0.2">
      <c r="A197" s="24"/>
      <c r="B197" s="24"/>
    </row>
    <row r="198" spans="1:2" ht="15.75" thickBot="1" x14ac:dyDescent="0.25"/>
    <row r="199" spans="1:2" ht="15.75" x14ac:dyDescent="0.2">
      <c r="B199" s="20" t="s">
        <v>33</v>
      </c>
    </row>
    <row r="200" spans="1:2" ht="15.75" x14ac:dyDescent="0.2">
      <c r="B200" s="21"/>
    </row>
    <row r="201" spans="1:2" ht="15.75" x14ac:dyDescent="0.2">
      <c r="B201" s="21"/>
    </row>
    <row r="202" spans="1:2" ht="16.5" thickBot="1" x14ac:dyDescent="0.25">
      <c r="B202" s="22"/>
    </row>
    <row r="203" spans="1:2" x14ac:dyDescent="0.2">
      <c r="B203" s="23" t="e">
        <f>#REF!</f>
        <v>#REF!</v>
      </c>
    </row>
    <row r="215" spans="1:2" x14ac:dyDescent="0.2">
      <c r="A215" s="11"/>
      <c r="B215" s="11"/>
    </row>
    <row r="216" spans="1:2" ht="15.75" thickBot="1" x14ac:dyDescent="0.25"/>
    <row r="217" spans="1:2" ht="15.75" x14ac:dyDescent="0.2">
      <c r="B217" s="20" t="s">
        <v>33</v>
      </c>
    </row>
    <row r="218" spans="1:2" ht="15.75" x14ac:dyDescent="0.2">
      <c r="B218" s="21"/>
    </row>
    <row r="219" spans="1:2" ht="15.75" x14ac:dyDescent="0.2">
      <c r="B219" s="21"/>
    </row>
    <row r="220" spans="1:2" ht="16.5" thickBot="1" x14ac:dyDescent="0.25">
      <c r="B220" s="22"/>
    </row>
    <row r="221" spans="1:2" x14ac:dyDescent="0.2">
      <c r="B221" s="23" t="e">
        <f>#REF!</f>
        <v>#REF!</v>
      </c>
    </row>
    <row r="234" spans="1:2" x14ac:dyDescent="0.2">
      <c r="A234" s="24"/>
      <c r="B234" s="24"/>
    </row>
    <row r="239" spans="1:2" ht="15.75" thickBot="1" x14ac:dyDescent="0.25"/>
    <row r="240" spans="1:2" ht="15.75" x14ac:dyDescent="0.2">
      <c r="B240" s="20" t="s">
        <v>33</v>
      </c>
    </row>
    <row r="241" spans="1:2" ht="15.75" x14ac:dyDescent="0.2">
      <c r="B241" s="21"/>
    </row>
    <row r="242" spans="1:2" ht="15.75" x14ac:dyDescent="0.2">
      <c r="B242" s="21"/>
    </row>
    <row r="243" spans="1:2" ht="16.5" thickBot="1" x14ac:dyDescent="0.25">
      <c r="B243" s="22"/>
    </row>
    <row r="244" spans="1:2" x14ac:dyDescent="0.2">
      <c r="B244" s="23" t="e">
        <f>#REF!</f>
        <v>#REF!</v>
      </c>
    </row>
    <row r="255" spans="1:2" x14ac:dyDescent="0.2">
      <c r="A255" s="24"/>
      <c r="B255" s="24"/>
    </row>
    <row r="256" spans="1:2" ht="15.75" thickBot="1" x14ac:dyDescent="0.25"/>
    <row r="257" spans="2:2" ht="15.75" x14ac:dyDescent="0.2">
      <c r="B257" s="20" t="s">
        <v>33</v>
      </c>
    </row>
    <row r="258" spans="2:2" ht="15.75" x14ac:dyDescent="0.2">
      <c r="B258" s="21"/>
    </row>
    <row r="259" spans="2:2" ht="15.75" x14ac:dyDescent="0.2">
      <c r="B259" s="21"/>
    </row>
    <row r="260" spans="2:2" ht="16.5" thickBot="1" x14ac:dyDescent="0.25">
      <c r="B260" s="22"/>
    </row>
    <row r="261" spans="2:2" x14ac:dyDescent="0.2">
      <c r="B261" s="23" t="e">
        <f>#REF!+#REF!+#REF!+#REF!+#REF!+#REF!+#REF!+#REF!+#REF!+#REF!+#REF!</f>
        <v>#REF!</v>
      </c>
    </row>
    <row r="348" spans="3:4" ht="15.75" x14ac:dyDescent="0.25">
      <c r="C348" s="27"/>
    </row>
    <row r="350" spans="3:4" ht="15.75" x14ac:dyDescent="0.25">
      <c r="C350" s="29" t="e">
        <f>#REF!+#REF!+480000</f>
        <v>#REF!</v>
      </c>
    </row>
    <row r="351" spans="3:4" x14ac:dyDescent="0.2">
      <c r="D351" s="25">
        <f>D16+D18</f>
        <v>10027348</v>
      </c>
    </row>
  </sheetData>
  <mergeCells count="4">
    <mergeCell ref="D4:D6"/>
    <mergeCell ref="A2:D2"/>
    <mergeCell ref="C16:C17"/>
    <mergeCell ref="C4:C6"/>
  </mergeCells>
  <phoneticPr fontId="6" type="noConversion"/>
  <pageMargins left="0.74803149606299213" right="0.26" top="0.59055118110236227" bottom="0.59055118110236227" header="0.51181102362204722" footer="0.51181102362204722"/>
  <pageSetup paperSize="9" scale="85" orientation="portrait" r:id="rId1"/>
  <headerFooter alignWithMargins="0"/>
  <ignoredErrors>
    <ignoredError sqref="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</vt:lpstr>
      <vt:lpstr>1.1 -1.2</vt:lpstr>
      <vt:lpstr>1.3</vt:lpstr>
      <vt:lpstr>1.4</vt:lpstr>
      <vt:lpstr>'1'!Print_Area</vt:lpstr>
      <vt:lpstr>'1.1 -1.2'!Print_Area</vt:lpstr>
      <vt:lpstr>'1.3'!Print_Area</vt:lpstr>
      <vt:lpstr>'1.4'!Print_Area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2020-11-04T16:17:36Z</dcterms:created>
  <dcterms:modified xsi:type="dcterms:W3CDTF">2025-01-29T08:59:24Z</dcterms:modified>
</cp:coreProperties>
</file>